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2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'фин. результат всего 2020'!$A$1:$C$31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<sst xmlns="http://schemas.openxmlformats.org/spreadsheetml/2006/main" count="51" uniqueCount="32">
  <si>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</si>
  <si>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</si>
  <si>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</si>
  <si>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</si>
  <si>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</si>
  <si>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</si>
  <si>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</si>
  <si>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</si>
  <si>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</si>
  <si>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</si>
  <si>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</si>
  <si>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</si>
  <si>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</si>
  <si>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</si>
  <si>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</si>
  <si>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</si>
  <si>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</si>
  <si>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</si>
  <si>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</si>
  <si>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</si>
  <si>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</si>
  <si>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</si>
  <si>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</si>
  <si>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</si>
  <si>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</si>
  <si>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</si>
  <si>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</si>
  <si>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</si>
  <si>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</si>
  <si>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в пригородном сообщении</t>
  </si>
  <si>
    <t xml:space="preserve">выручка всего </t>
  </si>
  <si>
    <t>Год (отчет 2020)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</si>
</sst>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9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86;&#1090;&#1095;&#1077;&#1090;%20&#1086;&#1073;%20&#1080;&#1089;&#1087;&#1086;&#1083;&#1085;&#1077;&#1085;&#1080;&#1080;%20&#1073;&#1102;&#1076;&#1078;&#1077;&#1090;&#1072;%202019%20&#1075;&#1086;&#1076;&#1072;\12%20&#1084;&#1077;&#1089;&#1103;&#1094;&#1077;&#1074;%20%202019%20&#1075;&#1086;&#1076;&#1072;\&#1054;&#1048;&#1041;_&#1050;&#1091;&#1079;&#1073;&#1072;&#1089;&#1089;-&#1055;&#1088;&#1080;&#1075;&#1086;&#1088;&#1086;&#1076;_2019_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20\&#1055;&#1054;&#1052;&#1045;&#1057;&#1071;&#1063;&#1053;&#1040;&#1071;\2020%20&#1087;&#1086;&#1084;&#1077;&#1089;&#1103;&#1095;&#1085;&#1086;%20&#1086;&#1073;&#1097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0%20&#1075;&#1086;&#1076;&#1072;\12%20&#1084;&#1077;&#1089;&#1103;&#1094;&#1077;&#1074;%202020%20&#1075;&#1086;&#1076;&#1072;\&#1054;&#1048;&#1041;_&#1050;&#1091;&#1079;&#1073;&#1072;&#1089;&#1089;-&#1055;&#1088;&#1080;&#1075;&#1086;&#1088;&#1086;&#1076;_2020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  <sheetName val="1 процент потери"/>
      <sheetName val="полученные деньг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"/>
      <sheetName val="11 месяцев 20 "/>
      <sheetName val="декабрь 20"/>
      <sheetName val="2 полугодие 20"/>
      <sheetName val="4 квартал 20"/>
      <sheetName val="12 месяцев 20"/>
      <sheetName val="ВАРИАНТ"/>
      <sheetName val="варианты по ко"/>
      <sheetName val="вариант ко 2"/>
    </sheetNames>
    <sheetDataSet>
      <sheetData sheetId="27">
        <row r="54">
          <cell r="AD54">
            <v>331819.00130999996</v>
          </cell>
        </row>
        <row r="62">
          <cell r="AD62">
            <v>540291.03954</v>
          </cell>
        </row>
        <row r="64">
          <cell r="AI64">
            <v>638374.7739891971</v>
          </cell>
        </row>
        <row r="66">
          <cell r="AD66">
            <v>113257.53121999999</v>
          </cell>
        </row>
        <row r="67">
          <cell r="AD67">
            <v>33588.43661</v>
          </cell>
        </row>
        <row r="68">
          <cell r="AD68">
            <v>5641.29335</v>
          </cell>
        </row>
        <row r="69">
          <cell r="AD69">
            <v>796.2008600000001</v>
          </cell>
        </row>
        <row r="70">
          <cell r="AD70">
            <v>1452.9846999999997</v>
          </cell>
        </row>
        <row r="71">
          <cell r="AD71">
            <v>5319.982779999999</v>
          </cell>
        </row>
        <row r="72">
          <cell r="AD72">
            <v>9999.38157</v>
          </cell>
        </row>
        <row r="73">
          <cell r="AI73">
            <v>6295.675995188407</v>
          </cell>
        </row>
        <row r="91">
          <cell r="M91">
            <v>38.52962477117595</v>
          </cell>
        </row>
        <row r="92">
          <cell r="AD92">
            <v>399682.1465941087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  <sheetDataSet>
      <sheetData sheetId="10">
        <row r="3511">
          <cell r="S3511">
            <v>333.063</v>
          </cell>
        </row>
        <row r="3547">
          <cell r="S3547">
            <v>9.921</v>
          </cell>
        </row>
        <row r="3574">
          <cell r="S3574">
            <v>-8.05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="80" zoomScaleSheetLayoutView="80" zoomScalePageLayoutView="0" workbookViewId="0" topLeftCell="A1">
      <selection activeCell="C31" sqref="C31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27</v>
      </c>
      <c r="B4" s="11"/>
      <c r="C4" s="11"/>
    </row>
    <row r="5" ht="18.75">
      <c r="A5" s="3"/>
    </row>
    <row r="6" spans="1:3" ht="18.75">
      <c r="A6" s="12" t="s">
        <v>28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18" t="s">
        <v>31</v>
      </c>
    </row>
    <row r="11" spans="1:11" ht="49.5" customHeight="1" thickBot="1">
      <c r="A11" s="15"/>
      <c r="B11" s="17"/>
      <c r="C11" s="19"/>
      <c r="K11" s="20">
        <f>'[3]12 месяцев 20'!$M$91</f>
        <v>38.52962477117595</v>
      </c>
    </row>
    <row r="12" spans="1:8" ht="34.5" customHeight="1" thickBot="1">
      <c r="A12" s="5" t="s">
        <v>6</v>
      </c>
      <c r="B12" s="6" t="s">
        <v>7</v>
      </c>
      <c r="C12" s="9">
        <v>267.669</v>
      </c>
      <c r="G12" t="s">
        <v>30</v>
      </c>
      <c r="H12">
        <v>447.73</v>
      </c>
    </row>
    <row r="13" spans="1:7" ht="42.75" customHeight="1" thickBot="1">
      <c r="A13" s="5" t="s">
        <v>8</v>
      </c>
      <c r="B13" s="6" t="s">
        <v>7</v>
      </c>
      <c r="C13" s="9">
        <f>('[3]12 месяцев 20'!$AD$62-'[3]12 месяцев 20'!$AD$54)/1000</f>
        <v>208.47203823000007</v>
      </c>
      <c r="G13" t="s">
        <v>29</v>
      </c>
    </row>
    <row r="14" spans="1:3" ht="19.5" thickBot="1">
      <c r="A14" s="5" t="s">
        <v>9</v>
      </c>
      <c r="B14" s="6" t="s">
        <v>7</v>
      </c>
      <c r="C14" s="9">
        <f>('[3]12 месяцев 20'!$AI$64-'[3]12 месяцев 20'!$AI$73)/1000</f>
        <v>632.0790979940086</v>
      </c>
    </row>
    <row r="15" spans="1:3" ht="42.75" customHeight="1" thickBot="1">
      <c r="A15" s="5" t="s">
        <v>10</v>
      </c>
      <c r="B15" s="6" t="s">
        <v>7</v>
      </c>
      <c r="C15" s="9">
        <f>SUM(C16:C23)</f>
        <v>569.7379576841088</v>
      </c>
    </row>
    <row r="16" spans="1:5" ht="19.5" thickBot="1">
      <c r="A16" s="5" t="s">
        <v>11</v>
      </c>
      <c r="B16" s="6" t="s">
        <v>7</v>
      </c>
      <c r="C16" s="9">
        <f>'[3]12 месяцев 20'!$AD$66/1000</f>
        <v>113.25753121999999</v>
      </c>
      <c r="D16" s="7">
        <f>C16+C17+C18+C19+C20+C21+C22+C23</f>
        <v>569.7379576841088</v>
      </c>
      <c r="E16" s="7">
        <f>C15-D16</f>
        <v>0</v>
      </c>
    </row>
    <row r="17" spans="1:3" ht="19.5" thickBot="1">
      <c r="A17" s="5" t="s">
        <v>12</v>
      </c>
      <c r="B17" s="6" t="s">
        <v>7</v>
      </c>
      <c r="C17" s="9">
        <f>'[3]12 месяцев 20'!$AD$67/1000</f>
        <v>33.588436609999995</v>
      </c>
    </row>
    <row r="18" spans="1:3" ht="19.5" thickBot="1">
      <c r="A18" s="5" t="s">
        <v>13</v>
      </c>
      <c r="B18" s="6" t="s">
        <v>7</v>
      </c>
      <c r="C18" s="9">
        <f>'[3]12 месяцев 20'!$AD$68/1000</f>
        <v>5.64129335</v>
      </c>
    </row>
    <row r="19" spans="1:3" ht="19.5" thickBot="1">
      <c r="A19" s="5" t="s">
        <v>14</v>
      </c>
      <c r="B19" s="6" t="s">
        <v>7</v>
      </c>
      <c r="C19" s="9">
        <f>'[3]12 месяцев 20'!$AD$69/1000</f>
        <v>0.7962008600000001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'[3]12 месяцев 20'!$AD$70/1000</f>
        <v>1.4529846999999998</v>
      </c>
    </row>
    <row r="22" spans="1:8" ht="19.5" thickBot="1">
      <c r="A22" s="5" t="s">
        <v>17</v>
      </c>
      <c r="B22" s="6" t="s">
        <v>7</v>
      </c>
      <c r="C22" s="9">
        <f>'[3]12 месяцев 20'!$AD$71/1000</f>
        <v>5.319982779999999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('[3]12 месяцев 20'!$AD$72+'[3]12 месяцев 20'!$AD$92)/1000</f>
        <v>409.6815281641087</v>
      </c>
    </row>
    <row r="24" spans="1:8" ht="27" customHeight="1" thickBot="1">
      <c r="A24" s="5" t="s">
        <v>19</v>
      </c>
      <c r="B24" s="6" t="s">
        <v>7</v>
      </c>
      <c r="C24" s="9">
        <f>C12-C14</f>
        <v>-364.41009799400865</v>
      </c>
      <c r="F24">
        <v>-246.84374370389992</v>
      </c>
      <c r="H24">
        <v>-249.43900000000008</v>
      </c>
    </row>
    <row r="25" spans="1:6" ht="42.75" customHeight="1" thickBot="1">
      <c r="A25" s="5" t="s">
        <v>20</v>
      </c>
      <c r="B25" s="6" t="s">
        <v>7</v>
      </c>
      <c r="C25" s="9">
        <f>C13-C15</f>
        <v>-361.2659194541087</v>
      </c>
      <c r="F25">
        <v>-258.4146194225</v>
      </c>
    </row>
    <row r="26" spans="1:3" ht="25.5" customHeight="1" thickBot="1">
      <c r="A26" s="5" t="s">
        <v>21</v>
      </c>
      <c r="B26" s="6" t="s">
        <v>7</v>
      </c>
      <c r="C26" s="9">
        <f>'[4]БюджПок'!$S$3511</f>
        <v>333.063</v>
      </c>
    </row>
    <row r="27" spans="1:11" ht="27" customHeight="1" thickBot="1">
      <c r="A27" s="5" t="s">
        <v>22</v>
      </c>
      <c r="B27" s="6" t="s">
        <v>7</v>
      </c>
      <c r="C27" s="9">
        <f>'[4]БюджПок'!$S$3547</f>
        <v>9.921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323.142</v>
      </c>
    </row>
    <row r="29" spans="1:5" ht="31.5" customHeight="1" thickBot="1">
      <c r="A29" s="5" t="s">
        <v>24</v>
      </c>
      <c r="B29" s="6" t="s">
        <v>7</v>
      </c>
      <c r="C29" s="9">
        <f>C28+C24</f>
        <v>-41.268097994008656</v>
      </c>
      <c r="E29" s="7"/>
    </row>
    <row r="30" spans="1:3" ht="30" customHeight="1" thickBot="1">
      <c r="A30" s="5" t="s">
        <v>25</v>
      </c>
      <c r="B30" s="6" t="s">
        <v>7</v>
      </c>
      <c r="C30" s="10">
        <f>-'[4]БюджПок'!$S$3574</f>
        <v>8.05</v>
      </c>
    </row>
    <row r="31" spans="1:3" ht="30.75" customHeight="1" thickBot="1">
      <c r="A31" s="5" t="s">
        <v>26</v>
      </c>
      <c r="B31" s="6" t="s">
        <v>7</v>
      </c>
      <c r="C31" s="10">
        <f>C29+C30</f>
        <v>-33.21809799400866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Михаил</cp:lastModifiedBy>
  <cp:lastPrinted>2016-06-27T07:40:49Z</cp:lastPrinted>
  <dcterms:created xsi:type="dcterms:W3CDTF">2011-06-22T02:44:10Z</dcterms:created>
  <dcterms:modified xsi:type="dcterms:W3CDTF">2021-06-29T02:36:03Z</dcterms:modified>
  <cp:category/>
  <cp:version/>
  <cp:contentType/>
  <cp:contentStatus/>
</cp:coreProperties>
</file>